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76" windowWidth="20400" windowHeight="14200" tabRatio="1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Keith Decker</author>
  </authors>
  <commentList>
    <comment ref="A27" authorId="0">
      <text>
        <r>
          <rPr>
            <b/>
            <sz val="9"/>
            <rFont val="Geneva"/>
            <family val="0"/>
          </rPr>
          <t>Keith Decker:</t>
        </r>
        <r>
          <rPr>
            <sz val="9"/>
            <rFont val="Geneva"/>
            <family val="0"/>
          </rPr>
          <t xml:space="preserve">
ESSENTIALLY, this is your existing TASK spreadsheet.</t>
        </r>
      </text>
    </comment>
    <comment ref="O5" authorId="0">
      <text>
        <r>
          <rPr>
            <b/>
            <sz val="9"/>
            <rFont val="Geneva"/>
            <family val="0"/>
          </rPr>
          <t>Keith Decker:</t>
        </r>
        <r>
          <rPr>
            <sz val="9"/>
            <rFont val="Geneva"/>
            <family val="0"/>
          </rPr>
          <t xml:space="preserve">
There are better ways to esitmate the remaining defects (I.e. finding one bug indicates that there may be more of them). We may discuss the "capture/recapture" statistical approach to this.</t>
        </r>
      </text>
    </comment>
  </commentList>
</comments>
</file>

<file path=xl/sharedStrings.xml><?xml version="1.0" encoding="utf-8"?>
<sst xmlns="http://schemas.openxmlformats.org/spreadsheetml/2006/main" count="103" uniqueCount="92">
  <si>
    <t>"Reason-able" Dfts/KLOC</t>
  </si>
  <si>
    <t>Req</t>
  </si>
  <si>
    <t>Phase</t>
  </si>
  <si>
    <t>Req. Insp</t>
  </si>
  <si>
    <t>Anal</t>
  </si>
  <si>
    <t>Anal Insp</t>
  </si>
  <si>
    <t>Design Insp</t>
  </si>
  <si>
    <t>Comp/iRev</t>
  </si>
  <si>
    <t>Removed=Injected:</t>
  </si>
  <si>
    <t>Actual Total Defects/KLOC</t>
  </si>
  <si>
    <t>Actual Time</t>
  </si>
  <si>
    <t>Actual Size</t>
  </si>
  <si>
    <t>Compile/Indiv Review</t>
  </si>
  <si>
    <t>DesignRev/UnitTest</t>
  </si>
  <si>
    <t>Design Rev/Design</t>
  </si>
  <si>
    <t>Appraisal/Failure</t>
  </si>
  <si>
    <t>Actual Code Size in KLOC</t>
  </si>
  <si>
    <t>Actual Defects per KLOC after phase</t>
  </si>
  <si>
    <t>Req inspect</t>
  </si>
  <si>
    <t>SAD inspect</t>
  </si>
  <si>
    <t>Design inspect</t>
  </si>
  <si>
    <t>Useful Stats</t>
  </si>
  <si>
    <t xml:space="preserve">Standard </t>
  </si>
  <si>
    <t>Planned</t>
  </si>
  <si>
    <t>Actual</t>
  </si>
  <si>
    <t>LOC/Hour</t>
  </si>
  <si>
    <t>Development Phase</t>
  </si>
  <si>
    <t xml:space="preserve">  Req</t>
  </si>
  <si>
    <t xml:space="preserve">  Anal</t>
  </si>
  <si>
    <t xml:space="preserve">  Detailed design</t>
  </si>
  <si>
    <t>DEFECT RATIOS</t>
  </si>
  <si>
    <t>DEFECTS/PAGE</t>
  </si>
  <si>
    <t>&gt;2.0</t>
  </si>
  <si>
    <t>DEVELOPMENT TIME RATIOS</t>
  </si>
  <si>
    <t>Anal Inspec / Anal</t>
  </si>
  <si>
    <t xml:space="preserve">Req inspect / Req </t>
  </si>
  <si>
    <t>Design / Coding</t>
  </si>
  <si>
    <t>Code Review/Code</t>
  </si>
  <si>
    <t>&gt;0.25</t>
  </si>
  <si>
    <t>&gt;0.5</t>
  </si>
  <si>
    <t>&gt;1.0</t>
  </si>
  <si>
    <t>REVIEW RATES</t>
  </si>
  <si>
    <t>Req pg/hr</t>
  </si>
  <si>
    <t>Anal pg/hr</t>
  </si>
  <si>
    <t>Design pg/hr</t>
  </si>
  <si>
    <t>Code LOC/hr</t>
  </si>
  <si>
    <t>&lt;2</t>
  </si>
  <si>
    <t>&lt;200</t>
  </si>
  <si>
    <t>Estimated Remaining Defects (simplistic)</t>
  </si>
  <si>
    <t>Blue numbers are standards/goals</t>
  </si>
  <si>
    <t>Black numbers are initial planning input from you</t>
  </si>
  <si>
    <t>Green numbers are actual values added over time by you</t>
  </si>
  <si>
    <t>Red numbers are calculated automatically</t>
  </si>
  <si>
    <t>Requirements</t>
  </si>
  <si>
    <t>Req. Inspection</t>
  </si>
  <si>
    <t>Analysis</t>
  </si>
  <si>
    <t>Analysis Inspection</t>
  </si>
  <si>
    <t>Design</t>
  </si>
  <si>
    <t>Design Inspection</t>
  </si>
  <si>
    <t>Code</t>
  </si>
  <si>
    <t>Unit Test</t>
  </si>
  <si>
    <t>System Test</t>
  </si>
  <si>
    <t>Req Doc</t>
  </si>
  <si>
    <t>SAD</t>
  </si>
  <si>
    <t>Planned Time</t>
  </si>
  <si>
    <t>Planned Size</t>
  </si>
  <si>
    <t>Planned Defects Injected</t>
  </si>
  <si>
    <t>Planned Defects Removed</t>
  </si>
  <si>
    <t>Total Defects</t>
  </si>
  <si>
    <t>&lt;5</t>
  </si>
  <si>
    <t>&lt;0.5</t>
  </si>
  <si>
    <t>"Reasonable" Total Defects/KLOC</t>
  </si>
  <si>
    <t>Total Defects/KLOC</t>
  </si>
  <si>
    <t>100–200</t>
  </si>
  <si>
    <t>pages</t>
  </si>
  <si>
    <t>LOC</t>
  </si>
  <si>
    <t>Planned Total Remaining Defects</t>
  </si>
  <si>
    <r>
      <t xml:space="preserve">Planned Project Code Size in </t>
    </r>
    <r>
      <rPr>
        <b/>
        <u val="single"/>
        <sz val="10"/>
        <color indexed="10"/>
        <rFont val="Verdana"/>
        <family val="0"/>
      </rPr>
      <t>KLOC</t>
    </r>
  </si>
  <si>
    <t>Units</t>
  </si>
  <si>
    <t>Tasks/Work Units</t>
  </si>
  <si>
    <t>Planned Defects per KLOC (after phase done)</t>
  </si>
  <si>
    <t>Actual Defects Found &amp; Removed</t>
  </si>
  <si>
    <t>Actual Defects Injected (known so far)</t>
  </si>
  <si>
    <t>Actual Defect Injection Rate (D/Hr)</t>
  </si>
  <si>
    <t>Planned Defect Injection Rate (D/Hr)</t>
  </si>
  <si>
    <t>Planned Defect Removal Yield</t>
  </si>
  <si>
    <t>Actual Defect Removal Yield</t>
  </si>
  <si>
    <t>Actual Total Defects</t>
  </si>
  <si>
    <t xml:space="preserve">System Test </t>
  </si>
  <si>
    <t>Unit Testing</t>
  </si>
  <si>
    <t xml:space="preserve">Compile/Review </t>
  </si>
  <si>
    <t>Coding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</si>
</sst>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  <font>
      <sz val="10"/>
      <color indexed="48"/>
      <name val="Verdana"/>
      <family val="0"/>
    </font>
    <font>
      <b/>
      <sz val="10"/>
      <color indexed="10"/>
      <name val="Verdana"/>
      <family val="0"/>
    </font>
    <font>
      <b/>
      <u val="single"/>
      <sz val="10"/>
      <color indexed="10"/>
      <name val="Verdana"/>
      <family val="0"/>
    </font>
    <font>
      <b/>
      <sz val="10"/>
      <color indexed="48"/>
      <name val="Verdana"/>
      <family val="0"/>
    </font>
    <font>
      <b/>
      <sz val="10"/>
      <color indexed="11"/>
      <name val="Verdana"/>
      <family val="0"/>
    </font>
    <font>
      <sz val="10"/>
      <color indexed="11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justify" vertical="center" wrapText="1"/>
    </xf>
    <xf numFmtId="2" fontId="1" fillId="0" borderId="0" xfId="0" applyNumberFormat="1" applyFont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2" fontId="6" fillId="0" borderId="5" xfId="0" applyNumberFormat="1" applyFont="1" applyBorder="1" applyAlignment="1">
      <alignment wrapText="1"/>
    </xf>
    <xf numFmtId="2" fontId="6" fillId="0" borderId="6" xfId="0" applyNumberFormat="1" applyFont="1" applyBorder="1" applyAlignment="1">
      <alignment wrapText="1"/>
    </xf>
    <xf numFmtId="0" fontId="11" fillId="0" borderId="0" xfId="0" applyNumberFormat="1" applyFont="1" applyAlignment="1">
      <alignment horizontal="justify" vertical="center" wrapText="1"/>
    </xf>
    <xf numFmtId="2" fontId="6" fillId="0" borderId="0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F1">
      <selection activeCell="J17" sqref="J17"/>
    </sheetView>
  </sheetViews>
  <sheetFormatPr defaultColWidth="11.00390625" defaultRowHeight="12.75"/>
  <cols>
    <col min="1" max="1" width="19.00390625" style="0" customWidth="1"/>
    <col min="2" max="3" width="10.00390625" style="0" customWidth="1"/>
    <col min="4" max="5" width="12.125" style="0" customWidth="1"/>
    <col min="6" max="6" width="10.125" style="0" customWidth="1"/>
    <col min="7" max="7" width="10.125" style="1" customWidth="1"/>
    <col min="8" max="8" width="11.75390625" style="1" customWidth="1"/>
    <col min="9" max="9" width="9.00390625" style="1" customWidth="1"/>
    <col min="10" max="10" width="16.25390625" style="0" customWidth="1"/>
    <col min="12" max="12" width="10.00390625" style="4" customWidth="1"/>
    <col min="13" max="13" width="10.00390625" style="0" customWidth="1"/>
    <col min="14" max="14" width="9.00390625" style="0" customWidth="1"/>
    <col min="15" max="15" width="9.75390625" style="0" customWidth="1"/>
    <col min="16" max="16" width="9.375" style="0" customWidth="1"/>
    <col min="17" max="17" width="8.125" style="0" customWidth="1"/>
  </cols>
  <sheetData>
    <row r="1" ht="12.75">
      <c r="A1" s="14" t="s">
        <v>51</v>
      </c>
    </row>
    <row r="2" ht="12.75">
      <c r="A2" t="s">
        <v>50</v>
      </c>
    </row>
    <row r="3" ht="12.75">
      <c r="A3" s="2" t="s">
        <v>52</v>
      </c>
    </row>
    <row r="4" ht="12" customHeight="1">
      <c r="A4" s="4" t="s">
        <v>49</v>
      </c>
    </row>
    <row r="5" spans="1:17" s="10" customFormat="1" ht="67.5" customHeight="1">
      <c r="A5" s="10" t="s">
        <v>26</v>
      </c>
      <c r="B5" s="10" t="s">
        <v>84</v>
      </c>
      <c r="C5" s="9" t="s">
        <v>83</v>
      </c>
      <c r="D5" s="10" t="s">
        <v>85</v>
      </c>
      <c r="E5" s="9" t="s">
        <v>86</v>
      </c>
      <c r="F5" s="9" t="s">
        <v>66</v>
      </c>
      <c r="G5" s="11" t="s">
        <v>67</v>
      </c>
      <c r="H5" s="11" t="s">
        <v>76</v>
      </c>
      <c r="I5" s="10" t="s">
        <v>2</v>
      </c>
      <c r="J5" s="9" t="s">
        <v>77</v>
      </c>
      <c r="K5" s="9" t="s">
        <v>80</v>
      </c>
      <c r="L5" s="12" t="s">
        <v>0</v>
      </c>
      <c r="M5" s="13" t="s">
        <v>82</v>
      </c>
      <c r="N5" s="13" t="s">
        <v>81</v>
      </c>
      <c r="O5" s="9" t="s">
        <v>48</v>
      </c>
      <c r="P5" s="9" t="s">
        <v>17</v>
      </c>
      <c r="Q5" s="9" t="s">
        <v>16</v>
      </c>
    </row>
    <row r="6" spans="1:17" ht="12.75">
      <c r="A6" t="s">
        <v>53</v>
      </c>
      <c r="B6">
        <v>0.25</v>
      </c>
      <c r="C6" s="3" t="e">
        <f>M6/C28</f>
        <v>#DIV/0!</v>
      </c>
      <c r="E6" s="3"/>
      <c r="F6" s="2">
        <f>B6*B28</f>
        <v>2.5</v>
      </c>
      <c r="G6" s="3">
        <v>0</v>
      </c>
      <c r="H6" s="3">
        <f>F6-G6</f>
        <v>2.5</v>
      </c>
      <c r="I6" t="s">
        <v>1</v>
      </c>
      <c r="J6" s="2"/>
      <c r="K6" s="2"/>
      <c r="M6" s="14">
        <v>0</v>
      </c>
      <c r="N6" s="14">
        <v>0</v>
      </c>
      <c r="O6" s="2">
        <f>M6</f>
        <v>0</v>
      </c>
      <c r="P6" s="3"/>
      <c r="Q6" s="2"/>
    </row>
    <row r="7" spans="1:17" ht="12.75">
      <c r="A7" t="s">
        <v>54</v>
      </c>
      <c r="C7" s="3"/>
      <c r="D7">
        <v>0.7</v>
      </c>
      <c r="E7" s="3" t="e">
        <f>N7/O6</f>
        <v>#DIV/0!</v>
      </c>
      <c r="F7" s="2">
        <v>0</v>
      </c>
      <c r="G7" s="3">
        <f>D7*H6</f>
        <v>1.75</v>
      </c>
      <c r="H7" s="3">
        <f aca="true" t="shared" si="0" ref="H7:H15">H6+F7-G7</f>
        <v>0.75</v>
      </c>
      <c r="I7" t="s">
        <v>3</v>
      </c>
      <c r="J7" s="2"/>
      <c r="K7" s="2"/>
      <c r="M7" s="14">
        <v>0</v>
      </c>
      <c r="N7" s="14">
        <v>0</v>
      </c>
      <c r="O7" s="2">
        <f>O6+M7-N7</f>
        <v>0</v>
      </c>
      <c r="P7" s="3"/>
      <c r="Q7" s="2"/>
    </row>
    <row r="8" spans="1:17" ht="12.75">
      <c r="A8" t="s">
        <v>55</v>
      </c>
      <c r="B8">
        <v>0.25</v>
      </c>
      <c r="C8" s="3" t="e">
        <f>M8/C30</f>
        <v>#DIV/0!</v>
      </c>
      <c r="E8" s="3"/>
      <c r="F8" s="2">
        <f>B8*B30</f>
        <v>2.5</v>
      </c>
      <c r="G8" s="3">
        <v>0</v>
      </c>
      <c r="H8" s="3">
        <f t="shared" si="0"/>
        <v>3.25</v>
      </c>
      <c r="I8" t="s">
        <v>4</v>
      </c>
      <c r="J8" s="2"/>
      <c r="K8" s="2"/>
      <c r="M8" s="14">
        <v>0</v>
      </c>
      <c r="N8" s="14">
        <v>0</v>
      </c>
      <c r="O8" s="2">
        <f aca="true" t="shared" si="1" ref="O8:O15">O7+M8-N8</f>
        <v>0</v>
      </c>
      <c r="P8" s="3"/>
      <c r="Q8" s="2"/>
    </row>
    <row r="9" spans="1:17" ht="12.75">
      <c r="A9" t="s">
        <v>56</v>
      </c>
      <c r="C9" s="3"/>
      <c r="D9">
        <v>0.7</v>
      </c>
      <c r="E9" s="3" t="e">
        <f>N9/O8</f>
        <v>#DIV/0!</v>
      </c>
      <c r="F9" s="2">
        <v>0</v>
      </c>
      <c r="G9" s="3">
        <f>D9*H8</f>
        <v>2.275</v>
      </c>
      <c r="H9" s="3">
        <f t="shared" si="0"/>
        <v>0.9750000000000001</v>
      </c>
      <c r="I9" t="s">
        <v>5</v>
      </c>
      <c r="J9" s="2"/>
      <c r="K9" s="2"/>
      <c r="M9" s="14">
        <v>0</v>
      </c>
      <c r="N9" s="14">
        <v>0</v>
      </c>
      <c r="O9" s="2">
        <f t="shared" si="1"/>
        <v>0</v>
      </c>
      <c r="P9" s="3"/>
      <c r="Q9" s="2"/>
    </row>
    <row r="10" spans="1:17" ht="12.75">
      <c r="A10" t="s">
        <v>57</v>
      </c>
      <c r="B10">
        <v>2</v>
      </c>
      <c r="C10" s="3" t="e">
        <f>M10/(C32)</f>
        <v>#DIV/0!</v>
      </c>
      <c r="E10" s="3"/>
      <c r="F10" s="2">
        <f>(B10*B32)</f>
        <v>40</v>
      </c>
      <c r="G10" s="3">
        <v>0</v>
      </c>
      <c r="H10" s="3">
        <f>H9+F10-G10</f>
        <v>40.975</v>
      </c>
      <c r="I10" t="s">
        <v>57</v>
      </c>
      <c r="J10" s="2"/>
      <c r="K10" s="2"/>
      <c r="M10" s="14">
        <v>0</v>
      </c>
      <c r="N10" s="14">
        <v>0</v>
      </c>
      <c r="O10" s="2">
        <f>O9+M10-N10</f>
        <v>0</v>
      </c>
      <c r="P10" s="3"/>
      <c r="Q10" s="2"/>
    </row>
    <row r="11" spans="1:17" ht="12.75">
      <c r="A11" t="s">
        <v>58</v>
      </c>
      <c r="C11" s="3"/>
      <c r="D11">
        <v>0.7</v>
      </c>
      <c r="E11" s="3" t="e">
        <f>N11/O10</f>
        <v>#DIV/0!</v>
      </c>
      <c r="F11" s="2">
        <v>0</v>
      </c>
      <c r="G11" s="3">
        <f>D11*H10</f>
        <v>28.682499999999997</v>
      </c>
      <c r="H11" s="3">
        <f>H10+F11-G11</f>
        <v>12.292500000000004</v>
      </c>
      <c r="I11" t="s">
        <v>6</v>
      </c>
      <c r="J11" s="2"/>
      <c r="K11" s="2"/>
      <c r="M11" s="14">
        <v>0</v>
      </c>
      <c r="N11" s="14">
        <v>0</v>
      </c>
      <c r="O11" s="2">
        <f>O10+M11-N11</f>
        <v>0</v>
      </c>
      <c r="P11" s="3"/>
      <c r="Q11" s="2"/>
    </row>
    <row r="12" spans="1:17" ht="12.75">
      <c r="A12" t="s">
        <v>59</v>
      </c>
      <c r="B12">
        <v>4</v>
      </c>
      <c r="C12" s="3" t="e">
        <f>M12/(C34)</f>
        <v>#DIV/0!</v>
      </c>
      <c r="E12" s="3"/>
      <c r="F12" s="2">
        <f>(B12*B34)</f>
        <v>80</v>
      </c>
      <c r="G12" s="3">
        <v>0</v>
      </c>
      <c r="H12" s="3">
        <f>H11+F12-G12</f>
        <v>92.2925</v>
      </c>
      <c r="I12" t="s">
        <v>59</v>
      </c>
      <c r="J12" s="2">
        <f>D34/1000</f>
        <v>1.25</v>
      </c>
      <c r="K12" s="2">
        <f>H12/J12</f>
        <v>73.834</v>
      </c>
      <c r="M12" s="14">
        <v>0</v>
      </c>
      <c r="N12" s="14">
        <v>0</v>
      </c>
      <c r="O12" s="2">
        <f>O11+M12-N12</f>
        <v>0</v>
      </c>
      <c r="P12" s="3" t="e">
        <f>O12/Q12</f>
        <v>#DIV/0!</v>
      </c>
      <c r="Q12" s="2">
        <f>F34/1000</f>
        <v>0</v>
      </c>
    </row>
    <row r="13" spans="1:17" ht="12.75">
      <c r="A13" t="s">
        <v>12</v>
      </c>
      <c r="C13" s="3"/>
      <c r="D13">
        <v>0.7</v>
      </c>
      <c r="E13" s="3" t="e">
        <f>N13/O12</f>
        <v>#DIV/0!</v>
      </c>
      <c r="F13" s="2">
        <v>0</v>
      </c>
      <c r="G13" s="3">
        <f>D13*H12</f>
        <v>64.60475</v>
      </c>
      <c r="H13" s="3">
        <f>H12+F13-G13</f>
        <v>27.68775000000001</v>
      </c>
      <c r="I13" t="s">
        <v>7</v>
      </c>
      <c r="J13" s="2"/>
      <c r="K13" s="2">
        <f>H13/J12</f>
        <v>22.150200000000005</v>
      </c>
      <c r="L13" s="5" t="s">
        <v>69</v>
      </c>
      <c r="M13" s="14">
        <v>0</v>
      </c>
      <c r="N13" s="14">
        <v>0</v>
      </c>
      <c r="O13" s="2">
        <f>O12+M13-N13</f>
        <v>0</v>
      </c>
      <c r="P13" s="3" t="e">
        <f>O13/Q12</f>
        <v>#DIV/0!</v>
      </c>
      <c r="Q13" s="2"/>
    </row>
    <row r="14" spans="1:17" ht="12.75">
      <c r="A14" t="s">
        <v>60</v>
      </c>
      <c r="C14" s="3"/>
      <c r="D14">
        <v>0.9</v>
      </c>
      <c r="E14" s="3" t="e">
        <f>N14/O13</f>
        <v>#DIV/0!</v>
      </c>
      <c r="F14" s="2">
        <v>0</v>
      </c>
      <c r="G14" s="3">
        <f>D14*H13</f>
        <v>24.918975000000007</v>
      </c>
      <c r="H14" s="3">
        <f t="shared" si="0"/>
        <v>2.7687750000000015</v>
      </c>
      <c r="I14" t="s">
        <v>60</v>
      </c>
      <c r="J14" s="2"/>
      <c r="K14" s="2">
        <f>H14/J12</f>
        <v>2.2150200000000013</v>
      </c>
      <c r="L14" s="5" t="s">
        <v>70</v>
      </c>
      <c r="M14" s="14">
        <v>0</v>
      </c>
      <c r="N14" s="14">
        <v>0</v>
      </c>
      <c r="O14" s="2">
        <f t="shared" si="1"/>
        <v>0</v>
      </c>
      <c r="P14" s="3" t="e">
        <f>O14/Q12</f>
        <v>#DIV/0!</v>
      </c>
      <c r="Q14" s="2"/>
    </row>
    <row r="15" spans="1:17" ht="12.75">
      <c r="A15" t="s">
        <v>61</v>
      </c>
      <c r="C15" s="3"/>
      <c r="D15">
        <v>0.8</v>
      </c>
      <c r="E15" s="3" t="e">
        <f>N15/O14</f>
        <v>#DIV/0!</v>
      </c>
      <c r="F15" s="2">
        <v>0</v>
      </c>
      <c r="G15" s="3">
        <f>D15*H14</f>
        <v>2.2150200000000013</v>
      </c>
      <c r="H15" s="3">
        <f t="shared" si="0"/>
        <v>0.5537550000000002</v>
      </c>
      <c r="I15" t="s">
        <v>61</v>
      </c>
      <c r="J15" s="2"/>
      <c r="K15" s="2">
        <f>H15/J12</f>
        <v>0.4430040000000002</v>
      </c>
      <c r="M15" s="14">
        <v>0</v>
      </c>
      <c r="N15" s="14">
        <v>0</v>
      </c>
      <c r="O15" s="2">
        <f t="shared" si="1"/>
        <v>0</v>
      </c>
      <c r="P15" s="3" t="e">
        <f>O15/Q12</f>
        <v>#DIV/0!</v>
      </c>
      <c r="Q15" s="2"/>
    </row>
    <row r="16" spans="3:16" ht="13.5" thickBot="1">
      <c r="C16" s="14"/>
      <c r="P16" s="1"/>
    </row>
    <row r="17" spans="5:14" ht="30.75" customHeight="1" thickTop="1">
      <c r="E17" s="15" t="s">
        <v>68</v>
      </c>
      <c r="F17" s="19">
        <f>SUM(F6:F15)</f>
        <v>125</v>
      </c>
      <c r="G17" s="27">
        <f>SUM(M6:M15)</f>
        <v>0</v>
      </c>
      <c r="H17" s="23" t="s">
        <v>87</v>
      </c>
      <c r="I17" s="40"/>
      <c r="L17" s="30"/>
      <c r="M17" s="28" t="s">
        <v>8</v>
      </c>
      <c r="N17" s="29">
        <f>SUM(N6:N15)</f>
        <v>0</v>
      </c>
    </row>
    <row r="18" spans="5:12" ht="25.5" customHeight="1">
      <c r="E18" s="16" t="s">
        <v>72</v>
      </c>
      <c r="F18" s="20">
        <f>F17/J12</f>
        <v>100</v>
      </c>
      <c r="G18" s="26" t="e">
        <f>G17/Q12</f>
        <v>#DIV/0!</v>
      </c>
      <c r="H18" s="24" t="s">
        <v>9</v>
      </c>
      <c r="I18" s="40"/>
      <c r="L18" s="30"/>
    </row>
    <row r="19" spans="5:12" ht="39.75" customHeight="1" thickBot="1">
      <c r="E19" s="22" t="s">
        <v>71</v>
      </c>
      <c r="F19" s="21" t="s">
        <v>73</v>
      </c>
      <c r="G19" s="17"/>
      <c r="H19" s="18"/>
      <c r="I19" s="41"/>
      <c r="L19" s="30"/>
    </row>
    <row r="20" ht="13.5" thickTop="1">
      <c r="L20" s="30"/>
    </row>
    <row r="21" ht="12.75">
      <c r="L21" s="30"/>
    </row>
    <row r="22" ht="12.75">
      <c r="L22" s="30"/>
    </row>
    <row r="23" ht="12.75">
      <c r="L23" s="30"/>
    </row>
    <row r="24" ht="12.75">
      <c r="L24" s="30"/>
    </row>
    <row r="25" ht="12.75">
      <c r="L25" s="30"/>
    </row>
    <row r="26" ht="15.75" customHeight="1">
      <c r="L26" s="30"/>
    </row>
    <row r="27" spans="1:13" s="6" customFormat="1" ht="30" customHeight="1">
      <c r="A27" s="6" t="s">
        <v>79</v>
      </c>
      <c r="B27" s="6" t="s">
        <v>64</v>
      </c>
      <c r="C27" s="25" t="s">
        <v>10</v>
      </c>
      <c r="D27" s="6" t="s">
        <v>65</v>
      </c>
      <c r="E27" s="7" t="s">
        <v>78</v>
      </c>
      <c r="F27" s="25" t="s">
        <v>11</v>
      </c>
      <c r="H27" s="7"/>
      <c r="I27" s="7"/>
      <c r="J27" s="31" t="s">
        <v>21</v>
      </c>
      <c r="K27" s="38" t="s">
        <v>23</v>
      </c>
      <c r="L27" s="38" t="s">
        <v>24</v>
      </c>
      <c r="M27" s="8" t="s">
        <v>22</v>
      </c>
    </row>
    <row r="28" spans="1:13" ht="12.75">
      <c r="A28" t="s">
        <v>62</v>
      </c>
      <c r="B28">
        <v>10</v>
      </c>
      <c r="C28" s="14">
        <v>0</v>
      </c>
      <c r="D28">
        <v>10</v>
      </c>
      <c r="E28" s="1" t="s">
        <v>74</v>
      </c>
      <c r="F28" s="14">
        <v>0</v>
      </c>
      <c r="J28" s="32" t="s">
        <v>25</v>
      </c>
      <c r="K28" s="3">
        <f>(J12*1000)/B34</f>
        <v>62.5</v>
      </c>
      <c r="L28" s="3" t="e">
        <f>(Q12*1000)/C34</f>
        <v>#DIV/0!</v>
      </c>
      <c r="M28" s="35"/>
    </row>
    <row r="29" spans="1:13" ht="18" customHeight="1">
      <c r="A29" t="s">
        <v>18</v>
      </c>
      <c r="B29">
        <v>0.5</v>
      </c>
      <c r="C29" s="14">
        <v>0</v>
      </c>
      <c r="E29" s="1"/>
      <c r="F29" s="14"/>
      <c r="J29" s="32" t="s">
        <v>31</v>
      </c>
      <c r="K29" s="3"/>
      <c r="L29" s="3"/>
      <c r="M29" s="35"/>
    </row>
    <row r="30" spans="1:13" ht="12.75">
      <c r="A30" t="s">
        <v>63</v>
      </c>
      <c r="B30">
        <v>10</v>
      </c>
      <c r="C30" s="14">
        <v>0</v>
      </c>
      <c r="D30">
        <v>15</v>
      </c>
      <c r="E30" s="1" t="s">
        <v>74</v>
      </c>
      <c r="F30" s="14">
        <v>0</v>
      </c>
      <c r="J30" s="34" t="s">
        <v>27</v>
      </c>
      <c r="K30" s="3">
        <f>F6/D28</f>
        <v>0.25</v>
      </c>
      <c r="L30" s="3" t="e">
        <f>M6/F28</f>
        <v>#DIV/0!</v>
      </c>
      <c r="M30" s="35"/>
    </row>
    <row r="31" spans="1:13" ht="12.75">
      <c r="A31" t="s">
        <v>19</v>
      </c>
      <c r="B31">
        <v>0.5</v>
      </c>
      <c r="C31" s="14">
        <v>0</v>
      </c>
      <c r="E31" s="1"/>
      <c r="F31" s="14"/>
      <c r="J31" s="34" t="s">
        <v>28</v>
      </c>
      <c r="K31" s="3">
        <f>F8/D30</f>
        <v>0.16666666666666666</v>
      </c>
      <c r="L31" s="3" t="e">
        <f>M8/F30</f>
        <v>#DIV/0!</v>
      </c>
      <c r="M31" s="35"/>
    </row>
    <row r="32" spans="1:13" ht="15.75" customHeight="1">
      <c r="A32" t="s">
        <v>57</v>
      </c>
      <c r="B32">
        <v>20</v>
      </c>
      <c r="C32" s="14">
        <v>0</v>
      </c>
      <c r="D32">
        <v>25</v>
      </c>
      <c r="E32" s="1" t="s">
        <v>74</v>
      </c>
      <c r="F32" s="14">
        <v>0</v>
      </c>
      <c r="J32" s="34" t="s">
        <v>29</v>
      </c>
      <c r="K32" s="3">
        <f>F10/D32</f>
        <v>1.6</v>
      </c>
      <c r="L32" s="3" t="e">
        <f>M10/F32</f>
        <v>#DIV/0!</v>
      </c>
      <c r="M32" s="35"/>
    </row>
    <row r="33" spans="1:13" ht="15" customHeight="1">
      <c r="A33" t="s">
        <v>20</v>
      </c>
      <c r="B33">
        <v>0.5</v>
      </c>
      <c r="C33" s="14">
        <v>0</v>
      </c>
      <c r="E33" s="1"/>
      <c r="F33" s="14"/>
      <c r="J33" s="32" t="s">
        <v>30</v>
      </c>
      <c r="K33" s="3"/>
      <c r="L33" s="3"/>
      <c r="M33" s="35"/>
    </row>
    <row r="34" spans="1:13" ht="15" customHeight="1">
      <c r="A34" t="s">
        <v>91</v>
      </c>
      <c r="B34">
        <v>20</v>
      </c>
      <c r="C34" s="14">
        <v>0</v>
      </c>
      <c r="D34">
        <v>1250</v>
      </c>
      <c r="E34" s="1" t="s">
        <v>75</v>
      </c>
      <c r="F34" s="14">
        <v>0</v>
      </c>
      <c r="J34" s="39" t="s">
        <v>13</v>
      </c>
      <c r="K34" s="3">
        <f>G11/G14</f>
        <v>1.1510304898174981</v>
      </c>
      <c r="L34" s="3" t="e">
        <f>N11/N14</f>
        <v>#DIV/0!</v>
      </c>
      <c r="M34" s="37" t="s">
        <v>32</v>
      </c>
    </row>
    <row r="35" spans="1:13" ht="15.75" customHeight="1">
      <c r="A35" t="s">
        <v>90</v>
      </c>
      <c r="B35">
        <v>0.25</v>
      </c>
      <c r="C35" s="14">
        <v>0</v>
      </c>
      <c r="E35" s="1"/>
      <c r="F35" s="14"/>
      <c r="J35" s="32" t="s">
        <v>33</v>
      </c>
      <c r="K35" s="3"/>
      <c r="L35" s="3"/>
      <c r="M35" s="37"/>
    </row>
    <row r="36" spans="1:13" ht="13.5" customHeight="1">
      <c r="A36" t="s">
        <v>89</v>
      </c>
      <c r="B36">
        <v>1</v>
      </c>
      <c r="C36" s="14">
        <v>0</v>
      </c>
      <c r="E36" s="1"/>
      <c r="F36" s="14"/>
      <c r="J36" s="34" t="s">
        <v>35</v>
      </c>
      <c r="K36" s="3">
        <f>B29/B28</f>
        <v>0.05</v>
      </c>
      <c r="L36" s="3" t="e">
        <f>C29/C28</f>
        <v>#DIV/0!</v>
      </c>
      <c r="M36" s="37" t="s">
        <v>38</v>
      </c>
    </row>
    <row r="37" spans="1:13" ht="18.75" customHeight="1">
      <c r="A37" t="s">
        <v>88</v>
      </c>
      <c r="B37">
        <v>1</v>
      </c>
      <c r="C37" s="14">
        <v>0</v>
      </c>
      <c r="E37" s="1"/>
      <c r="F37" s="14"/>
      <c r="J37" s="34" t="s">
        <v>34</v>
      </c>
      <c r="K37" s="3">
        <f>B31/B30</f>
        <v>0.05</v>
      </c>
      <c r="L37" s="3" t="e">
        <f>C31/C30</f>
        <v>#DIV/0!</v>
      </c>
      <c r="M37" s="37" t="s">
        <v>39</v>
      </c>
    </row>
    <row r="38" spans="3:13" ht="19.5" customHeight="1">
      <c r="C38" s="14"/>
      <c r="E38" s="1"/>
      <c r="F38" s="14"/>
      <c r="J38" s="34" t="s">
        <v>36</v>
      </c>
      <c r="K38" s="3">
        <f>B32/B34</f>
        <v>1</v>
      </c>
      <c r="L38" s="3" t="e">
        <f>C32/C34</f>
        <v>#DIV/0!</v>
      </c>
      <c r="M38" s="37" t="s">
        <v>40</v>
      </c>
    </row>
    <row r="39" spans="3:13" ht="18.75" customHeight="1">
      <c r="C39" s="14"/>
      <c r="E39" s="1"/>
      <c r="F39" s="14"/>
      <c r="J39" s="34" t="s">
        <v>14</v>
      </c>
      <c r="K39" s="3">
        <f>B33/B32</f>
        <v>0.025</v>
      </c>
      <c r="L39" s="3" t="e">
        <f>C33/C32</f>
        <v>#DIV/0!</v>
      </c>
      <c r="M39" s="37" t="s">
        <v>39</v>
      </c>
    </row>
    <row r="40" spans="3:13" ht="18" customHeight="1">
      <c r="C40" s="14"/>
      <c r="E40" s="1"/>
      <c r="F40" s="14"/>
      <c r="J40" s="34" t="s">
        <v>37</v>
      </c>
      <c r="K40" s="3">
        <f>B35/B34</f>
        <v>0.0125</v>
      </c>
      <c r="L40" s="3" t="e">
        <f>C35/C34</f>
        <v>#DIV/0!</v>
      </c>
      <c r="M40" s="37" t="s">
        <v>39</v>
      </c>
    </row>
    <row r="41" spans="3:13" ht="18" customHeight="1">
      <c r="C41" s="14"/>
      <c r="E41" s="1"/>
      <c r="F41" s="14"/>
      <c r="J41" s="34" t="s">
        <v>15</v>
      </c>
      <c r="K41" s="3">
        <f>(B29+B31+B33)/(B35+B36+B37)</f>
        <v>0.6666666666666666</v>
      </c>
      <c r="L41" s="3" t="e">
        <f>(C29+C31+C33)/(C35+C36+C37)</f>
        <v>#DIV/0!</v>
      </c>
      <c r="M41" s="37" t="s">
        <v>40</v>
      </c>
    </row>
    <row r="42" spans="3:13" ht="12.75">
      <c r="C42" s="14"/>
      <c r="E42" s="1"/>
      <c r="F42" s="14"/>
      <c r="J42" s="32" t="s">
        <v>41</v>
      </c>
      <c r="K42" s="3"/>
      <c r="L42" s="3"/>
      <c r="M42" s="37"/>
    </row>
    <row r="43" spans="10:15" ht="12.75">
      <c r="J43" s="34" t="s">
        <v>42</v>
      </c>
      <c r="K43" s="3">
        <f>D28/B29</f>
        <v>20</v>
      </c>
      <c r="L43" s="3" t="e">
        <f>F28/C29</f>
        <v>#DIV/0!</v>
      </c>
      <c r="M43" s="37" t="s">
        <v>46</v>
      </c>
      <c r="N43" s="1"/>
      <c r="O43" s="1"/>
    </row>
    <row r="44" spans="10:15" ht="12.75">
      <c r="J44" s="34" t="s">
        <v>43</v>
      </c>
      <c r="K44" s="3">
        <f>D30/B30</f>
        <v>1.5</v>
      </c>
      <c r="L44" s="3" t="e">
        <f>F30/C30</f>
        <v>#DIV/0!</v>
      </c>
      <c r="M44" s="37" t="s">
        <v>69</v>
      </c>
      <c r="N44" s="1"/>
      <c r="O44" s="1"/>
    </row>
    <row r="45" spans="10:15" ht="12.75">
      <c r="J45" s="34" t="s">
        <v>44</v>
      </c>
      <c r="K45" s="3">
        <f>D32/B32</f>
        <v>1.25</v>
      </c>
      <c r="L45" s="3" t="e">
        <f>F32/C32</f>
        <v>#DIV/0!</v>
      </c>
      <c r="M45" s="37"/>
      <c r="N45" s="1"/>
      <c r="O45" s="1"/>
    </row>
    <row r="46" spans="10:15" ht="12.75">
      <c r="J46" s="34" t="s">
        <v>45</v>
      </c>
      <c r="K46" s="3">
        <f>D34/B34</f>
        <v>62.5</v>
      </c>
      <c r="L46" s="3" t="e">
        <f>F34/C34</f>
        <v>#DIV/0!</v>
      </c>
      <c r="M46" s="37" t="s">
        <v>47</v>
      </c>
      <c r="N46" s="1"/>
      <c r="O46" s="1"/>
    </row>
    <row r="47" spans="12:15" ht="12.75">
      <c r="L47" s="30"/>
      <c r="M47" s="1"/>
      <c r="N47" s="1"/>
      <c r="O47" s="1"/>
    </row>
    <row r="48" spans="12:15" ht="12.75">
      <c r="L48" s="30"/>
      <c r="M48" s="1"/>
      <c r="N48" s="1"/>
      <c r="O48" s="1"/>
    </row>
    <row r="49" spans="12:15" ht="12.75">
      <c r="L49" s="30"/>
      <c r="M49" s="1"/>
      <c r="N49" s="1"/>
      <c r="O49" s="1"/>
    </row>
    <row r="50" spans="12:15" ht="12.75">
      <c r="L50" s="30"/>
      <c r="M50" s="1"/>
      <c r="N50" s="1"/>
      <c r="O50" s="1"/>
    </row>
    <row r="51" spans="12:15" ht="12.75">
      <c r="L51" s="30"/>
      <c r="M51" s="1"/>
      <c r="N51" s="1"/>
      <c r="O51" s="1"/>
    </row>
    <row r="52" spans="12:15" ht="12.75">
      <c r="L52" s="30"/>
      <c r="M52" s="1"/>
      <c r="N52" s="1"/>
      <c r="O52" s="1"/>
    </row>
    <row r="53" spans="12:15" ht="12.75">
      <c r="L53" s="30"/>
      <c r="M53" s="1"/>
      <c r="N53" s="1"/>
      <c r="O53" s="1"/>
    </row>
    <row r="54" spans="12:15" ht="12.75">
      <c r="L54" s="30"/>
      <c r="M54" s="1"/>
      <c r="N54" s="1"/>
      <c r="O54" s="1"/>
    </row>
    <row r="55" ht="12.75">
      <c r="L55" s="30"/>
    </row>
    <row r="56" ht="12.75">
      <c r="L56" s="30"/>
    </row>
    <row r="57" ht="12.75">
      <c r="L57" s="30"/>
    </row>
    <row r="58" ht="12.75">
      <c r="L58" s="30"/>
    </row>
    <row r="59" ht="15" customHeight="1">
      <c r="L59" s="30"/>
    </row>
    <row r="60" ht="12.75">
      <c r="L60" s="30"/>
    </row>
    <row r="61" ht="12.75">
      <c r="L61" s="30"/>
    </row>
    <row r="65" spans="1:4" ht="12.75">
      <c r="A65" s="32"/>
      <c r="B65" s="3"/>
      <c r="C65" s="3"/>
      <c r="D65" s="36"/>
    </row>
    <row r="66" spans="1:4" ht="12.75">
      <c r="A66" s="33"/>
      <c r="B66" s="2"/>
      <c r="C66" s="2"/>
      <c r="D66" s="36"/>
    </row>
    <row r="67" spans="1:4" ht="12.75">
      <c r="A67" s="33"/>
      <c r="B67" s="2"/>
      <c r="C67" s="2"/>
      <c r="D67" s="36"/>
    </row>
    <row r="68" spans="1:4" ht="12.75">
      <c r="A68" s="33"/>
      <c r="B68" s="2"/>
      <c r="C68" s="2"/>
      <c r="D68" s="36"/>
    </row>
    <row r="69" spans="1:4" ht="12.75">
      <c r="A69" s="33"/>
      <c r="D69" s="36"/>
    </row>
    <row r="70" ht="12.75">
      <c r="A70" s="33"/>
    </row>
    <row r="71" ht="12.75">
      <c r="A71" s="33"/>
    </row>
    <row r="72" ht="12.75">
      <c r="A72" s="33"/>
    </row>
  </sheetData>
  <printOptions/>
  <pageMargins left="0.75" right="0.75" top="1" bottom="1" header="0.5" footer="0.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Decker</dc:creator>
  <cp:keywords/>
  <dc:description/>
  <cp:lastModifiedBy>Keith Decker</cp:lastModifiedBy>
  <dcterms:created xsi:type="dcterms:W3CDTF">2004-10-20T15:30:24Z</dcterms:created>
  <cp:category/>
  <cp:version/>
  <cp:contentType/>
  <cp:contentStatus/>
</cp:coreProperties>
</file>